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8\"/>
    </mc:Choice>
  </mc:AlternateContent>
  <xr:revisionPtr revIDLastSave="0" documentId="13_ncr:1_{E1459531-D3D2-4519-8BF3-6D381B0DF978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305-02-01" sheetId="5" r:id="rId5"/>
    <sheet name="ОСР 305-09-01" sheetId="6" r:id="rId6"/>
    <sheet name="ОСР 305-12-01" sheetId="7" r:id="rId7"/>
    <sheet name="ОСР 525-02-01(1)" sheetId="8" r:id="rId8"/>
    <sheet name="ОСР 525-09-01" sheetId="9" r:id="rId9"/>
    <sheet name="ОСР 525-12-01(1)" sheetId="10" r:id="rId10"/>
    <sheet name="ОСР 556-02-01" sheetId="11" r:id="rId11"/>
    <sheet name="ОСР 556-09-01" sheetId="12" r:id="rId12"/>
    <sheet name="ОСР 556-12-01" sheetId="13" r:id="rId13"/>
    <sheet name="Источники ЦИ" sheetId="14" r:id="rId14"/>
    <sheet name="Цена МАТ и ОБ по ТКП" sheetId="15" r:id="rId15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2" i="2"/>
  <c r="F73" i="2" s="1"/>
  <c r="F75" i="2" s="1"/>
  <c r="F76" i="2" s="1"/>
  <c r="F77" i="2" s="1"/>
  <c r="C38" i="1" s="1"/>
  <c r="G71" i="2"/>
  <c r="G72" i="2" s="1"/>
  <c r="G73" i="2" s="1"/>
  <c r="G75" i="2" s="1"/>
  <c r="G76" i="2" s="1"/>
  <c r="G77" i="2" s="1"/>
  <c r="F71" i="2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3" i="2" s="1"/>
  <c r="H62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23" i="2"/>
  <c r="C39" i="1"/>
  <c r="C31" i="1"/>
  <c r="D73" i="2"/>
  <c r="H72" i="2"/>
  <c r="H71" i="2"/>
  <c r="H73" i="2" l="1"/>
  <c r="D75" i="2"/>
  <c r="H75" i="2" l="1"/>
  <c r="D76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<sst xmlns="http://schemas.openxmlformats.org/spreadsheetml/2006/main" count="514" uniqueCount="189">
  <si>
    <t>СВОДКА ЗАТРАТ</t>
  </si>
  <si>
    <t>P_0788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</si>
  <si>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</si>
  <si>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</si>
  <si>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</si>
  <si>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</si>
  <si>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</si>
  <si>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</si>
  <si>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</si>
  <si>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</si>
  <si>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</si>
  <si>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</si>
  <si>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</si>
  <si>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</si>
  <si>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</si>
  <si>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</si>
  <si>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</si>
  <si>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</si>
  <si>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</si>
  <si>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</si>
  <si>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</si>
  <si>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</si>
  <si>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</si>
  <si>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</si>
  <si>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</si>
  <si>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</si>
  <si>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</si>
  <si>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</si>
  <si>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</si>
  <si>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</si>
  <si>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</si>
  <si>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</si>
  <si>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</si>
  <si>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</si>
  <si>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</si>
  <si>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</si>
  <si>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</si>
  <si>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</si>
  <si>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</si>
  <si>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</si>
  <si>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</si>
  <si>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</si>
  <si>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</si>
  <si>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</si>
  <si>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</si>
  <si>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</si>
  <si>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</si>
  <si>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</si>
  <si>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</si>
  <si>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</si>
  <si>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</si>
  <si>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ОС-305-09-01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</si>
  <si>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</si>
  <si>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</si>
  <si>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</si>
  <si>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</si>
  <si>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</si>
  <si>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</si>
  <si>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ОСР-556-09-01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</si>
  <si>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</si>
  <si>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</si>
  <si>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</si>
  <si>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</si>
  <si>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</si>
  <si>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</si>
  <si>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</si>
  <si>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</si>
  <si>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</si>
  <si>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</si>
  <si>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</si>
  <si>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</si>
  <si>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</si>
  <si>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</si>
  <si>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</si>
  <si>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</si>
  <si>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</si>
  <si>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</si>
  <si>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</si>
  <si>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</si>
  <si>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</si>
  <si>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</si>
  <si>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</si>
  <si>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</si>
  <si>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</si>
  <si>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</si>
  <si>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</si>
  <si>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</si>
  <si>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</si>
  <si>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</si>
  <si>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</si>
  <si>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</si>
  <si>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</si>
  <si>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</si>
  <si>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</si>
  <si>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</si>
  <si>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</si>
  <si>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</si>
  <si>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</si>
  <si>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</si>
  <si>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525-09-01</t>
  </si>
  <si>
    <t>ЛС-525-09-01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</si>
  <si>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</si>
  <si>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</si>
  <si>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</si>
  <si>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</si>
  <si>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</si>
  <si>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</si>
  <si>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</si>
  <si>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</si>
  <si>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</si>
  <si>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</si>
  <si>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</si>
  <si>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</si>
  <si>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</si>
  <si>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</si>
  <si>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</si>
  <si>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</si>
  <si>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</si>
  <si>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</si>
  <si>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</si>
  <si>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</si>
  <si>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</si>
  <si>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</si>
  <si>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</si>
  <si>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</si>
  <si>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</si>
  <si>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</si>
  <si>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</si>
  <si>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305-12-01</t>
  </si>
  <si>
    <t>Монтаж (реконструкция) КТП однотрансформаторная 400 кВА</t>
  </si>
  <si>
    <t>ОСР 305-02-01</t>
  </si>
  <si>
    <t>ОСР 305-09-01</t>
  </si>
  <si>
    <t>ОСР 525-09-01</t>
  </si>
  <si>
    <t>ОСР 556-02-01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</si>
  <si>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</si>
  <si>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</si>
  <si>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</si>
  <si>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</si>
  <si>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</si>
  <si>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</si>
  <si>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</si>
  <si>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</si>
  <si>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</si>
  <si>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</si>
  <si>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</si>
  <si>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</si>
  <si>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</si>
  <si>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</si>
  <si>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</si>
  <si>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</si>
  <si>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КТП 400 кВА тупиковая</t>
  </si>
  <si>
    <t>10/0.4</t>
  </si>
  <si>
    <t>Провод СИП-2 3*95+1*95+1*25</t>
  </si>
  <si>
    <t>Стойка ж/б СВ95-3</t>
  </si>
  <si>
    <t>КТП 160 кВА тупиковая, 10/0,4</t>
  </si>
  <si>
    <t>10/0,4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</si>
  <si>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</si>
  <si>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</si>
  <si>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</si>
  <si>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</si>
  <si>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</si>
  <si>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</si>
  <si>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</si>
  <si>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</si>
  <si>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</si>
  <si>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</si>
  <si>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</si>
  <si>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</si>
  <si>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</si>
  <si>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</si>
  <si>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</si>
  <si>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</si>
  <si>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</si>
  <si>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</si>
  <si>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</si>
  <si>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№105 от 27.02.2024г СВЭМ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</si>
  <si>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</si>
  <si>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</si>
  <si>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</si>
  <si>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</si>
  <si>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</si>
  <si>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</si>
  <si>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</si>
  <si>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</si>
  <si>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</si>
  <si>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</si>
  <si>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</si>
  <si>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</si>
  <si>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117 10/0,4/400 кВА (протяженностью 1,1км одноцепная, 0,4км двухцепная) с заменой КТП 10/0,4/400 кВА, установка приборов учета (50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</si>
</sst>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7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157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158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159</v>
      </c>
      <c r="C26" s="54"/>
      <c r="D26" s="51"/>
      <c r="E26" s="51"/>
      <c r="F26" s="52"/>
      <c r="G26" s="52" t="s">
        <v>160</v>
      </c>
      <c r="H26" s="52"/>
    </row>
    <row r="27" spans="1:8" ht="16.95" customHeight="1" x14ac:dyDescent="0.3">
      <c r="A27" s="55" t="s">
        <v>6</v>
      </c>
      <c r="B27" s="53" t="s">
        <v>161</v>
      </c>
      <c r="C27" s="56">
        <v>0</v>
      </c>
      <c r="D27" s="57"/>
      <c r="E27" s="57"/>
      <c r="F27" s="58" t="s">
        <v>162</v>
      </c>
      <c r="G27" s="58" t="s">
        <v>163</v>
      </c>
      <c r="H27" s="58" t="s">
        <v>164</v>
      </c>
    </row>
    <row r="28" spans="1:8" ht="16.95" customHeight="1" x14ac:dyDescent="0.3">
      <c r="A28" s="55" t="s">
        <v>7</v>
      </c>
      <c r="B28" s="53" t="s">
        <v>165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166</v>
      </c>
      <c r="C29" s="62">
        <f>ССР!G68*1.2</f>
        <v>2094.29502102168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2094.29502102168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167</v>
      </c>
      <c r="C31" s="62">
        <f>C30-ROUND(C30/1.2,5)</f>
        <v>349.04917102167997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168</v>
      </c>
      <c r="C32" s="66">
        <f>C30*H39</f>
        <v>2536.7658951658782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156</v>
      </c>
      <c r="C33" s="62">
        <v>0.7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169</v>
      </c>
      <c r="C34" s="66">
        <f>C32*C33</f>
        <v>1775.7361266161147</v>
      </c>
      <c r="D34" s="67"/>
      <c r="E34" s="68"/>
      <c r="F34" s="69"/>
      <c r="G34" s="60"/>
      <c r="H34" s="65"/>
    </row>
    <row r="35" spans="1:8" ht="15.6" x14ac:dyDescent="0.3">
      <c r="A35" s="81" t="s">
        <v>170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159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161</v>
      </c>
      <c r="C37" s="75">
        <f>ССР!D77+ССР!E77</f>
        <v>16525.882602393296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165</v>
      </c>
      <c r="C38" s="75">
        <f>ССР!F77</f>
        <v>4723.7743239482215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166</v>
      </c>
      <c r="C39" s="75">
        <f>(ССР!G73-ССР!G68)*1.2</f>
        <v>891.64970970791239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22141.30663604943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167</v>
      </c>
      <c r="C41" s="62">
        <f>C40-ROUND(C40/1.2,5)</f>
        <v>3690.2177760494305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168</v>
      </c>
      <c r="C42" s="76">
        <f>C40*H40</f>
        <v>28004.846741722398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156</v>
      </c>
      <c r="C43" s="62">
        <f>C33</f>
        <v>0.7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169</v>
      </c>
      <c r="C44" s="66">
        <f>C42*C43</f>
        <v>19603.392719205676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171</v>
      </c>
      <c r="C46" s="102">
        <f>C34+C44</f>
        <v>21379.12884582179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172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67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67</v>
      </c>
      <c r="D13" s="19">
        <v>0</v>
      </c>
      <c r="E13" s="19">
        <v>0</v>
      </c>
      <c r="F13" s="19">
        <v>0</v>
      </c>
      <c r="G13" s="19">
        <v>910.10526315789002</v>
      </c>
      <c r="H13" s="19">
        <v>910.10526315789002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910.10526315789002</v>
      </c>
      <c r="H14" s="19">
        <v>910.10526315789002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8.8077799999736993E-3</v>
      </c>
      <c r="E13" s="19">
        <v>3.094000000001E-4</v>
      </c>
      <c r="F13" s="19">
        <v>4.912919999985E-2</v>
      </c>
      <c r="G13" s="19">
        <v>0</v>
      </c>
      <c r="H13" s="19">
        <v>5.8246379999824002E-2</v>
      </c>
      <c r="J13" s="5"/>
    </row>
    <row r="14" spans="1:14" ht="16.95" customHeight="1" x14ac:dyDescent="0.3">
      <c r="A14" s="6"/>
      <c r="B14" s="9"/>
      <c r="C14" s="9" t="s">
        <v>89</v>
      </c>
      <c r="D14" s="19">
        <v>8.8077799999736993E-3</v>
      </c>
      <c r="E14" s="19">
        <v>3.094000000001E-4</v>
      </c>
      <c r="F14" s="19">
        <v>4.912919999985E-2</v>
      </c>
      <c r="G14" s="19">
        <v>0</v>
      </c>
      <c r="H14" s="19">
        <v>5.8246379999824002E-2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0</v>
      </c>
      <c r="E13" s="19">
        <v>0</v>
      </c>
      <c r="F13" s="19">
        <v>0</v>
      </c>
      <c r="G13" s="19">
        <v>1.4819999999890999E-3</v>
      </c>
      <c r="H13" s="19">
        <v>1.4819999999890999E-3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1.4819999999890999E-3</v>
      </c>
      <c r="H14" s="19">
        <v>1.4819999999890999E-3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109</v>
      </c>
      <c r="D13" s="19">
        <v>0</v>
      </c>
      <c r="E13" s="19">
        <v>0</v>
      </c>
      <c r="F13" s="19">
        <v>0</v>
      </c>
      <c r="G13" s="19">
        <v>5.9824800000059996E-3</v>
      </c>
      <c r="H13" s="19">
        <v>5.9824800000059996E-3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5.9824800000059996E-3</v>
      </c>
      <c r="H14" s="19">
        <v>5.9824800000059996E-3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9"/>
  <sheetViews>
    <sheetView zoomScale="75" zoomScaleNormal="87" workbookViewId="0">
      <selection activeCell="H3" sqref="H3:H10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110</v>
      </c>
      <c r="B1" s="37" t="s">
        <v>111</v>
      </c>
      <c r="C1" s="37" t="s">
        <v>112</v>
      </c>
      <c r="D1" s="37" t="s">
        <v>113</v>
      </c>
      <c r="E1" s="37" t="s">
        <v>114</v>
      </c>
      <c r="F1" s="37" t="s">
        <v>115</v>
      </c>
      <c r="G1" s="37" t="s">
        <v>116</v>
      </c>
      <c r="H1" s="37" t="s">
        <v>117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/>
      <c r="B3" s="94"/>
      <c r="C3" s="45"/>
      <c r="D3" s="43">
        <v>3873.5</v>
      </c>
      <c r="E3" s="41"/>
      <c r="F3" s="41"/>
      <c r="G3" s="41"/>
      <c r="H3" s="48"/>
    </row>
    <row r="4" spans="1:8" x14ac:dyDescent="0.3">
      <c r="A4" s="95" t="s">
        <v>118</v>
      </c>
      <c r="B4" s="42" t="s">
        <v>119</v>
      </c>
      <c r="C4" s="45"/>
      <c r="D4" s="43">
        <v>3562.5</v>
      </c>
      <c r="E4" s="41"/>
      <c r="F4" s="41"/>
      <c r="G4" s="41"/>
      <c r="H4" s="48"/>
    </row>
    <row r="5" spans="1:8" x14ac:dyDescent="0.3">
      <c r="A5" s="95"/>
      <c r="B5" s="42" t="s">
        <v>120</v>
      </c>
      <c r="C5" s="37"/>
      <c r="D5" s="43">
        <v>311</v>
      </c>
      <c r="E5" s="41"/>
      <c r="F5" s="41"/>
      <c r="G5" s="41"/>
      <c r="H5" s="47"/>
    </row>
    <row r="6" spans="1:8" x14ac:dyDescent="0.3">
      <c r="A6" s="98"/>
      <c r="B6" s="42" t="s">
        <v>121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122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88</v>
      </c>
      <c r="B8" s="97"/>
      <c r="C8" s="95" t="s">
        <v>124</v>
      </c>
      <c r="D8" s="44">
        <v>3873.5</v>
      </c>
      <c r="E8" s="41">
        <v>50</v>
      </c>
      <c r="F8" s="41" t="s">
        <v>123</v>
      </c>
      <c r="G8" s="44">
        <v>77.47</v>
      </c>
      <c r="H8" s="47"/>
    </row>
    <row r="9" spans="1:8" x14ac:dyDescent="0.3">
      <c r="A9" s="99">
        <v>1</v>
      </c>
      <c r="B9" s="42" t="s">
        <v>119</v>
      </c>
      <c r="C9" s="95"/>
      <c r="D9" s="44">
        <v>3562.5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120</v>
      </c>
      <c r="C10" s="95"/>
      <c r="D10" s="44">
        <v>311</v>
      </c>
      <c r="E10" s="41"/>
      <c r="F10" s="41"/>
      <c r="G10" s="41"/>
      <c r="H10" s="98"/>
    </row>
    <row r="11" spans="1:8" x14ac:dyDescent="0.3">
      <c r="A11" s="95"/>
      <c r="B11" s="42" t="s">
        <v>121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122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67</v>
      </c>
      <c r="B13" s="94"/>
      <c r="C13" s="37"/>
      <c r="D13" s="43">
        <v>1745.2393231578999</v>
      </c>
      <c r="E13" s="41"/>
      <c r="F13" s="41"/>
      <c r="G13" s="41"/>
      <c r="H13" s="47"/>
    </row>
    <row r="14" spans="1:8" x14ac:dyDescent="0.3">
      <c r="A14" s="95" t="s">
        <v>125</v>
      </c>
      <c r="B14" s="42" t="s">
        <v>119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120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121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122</v>
      </c>
      <c r="C17" s="37"/>
      <c r="D17" s="43">
        <v>1354.8552631579</v>
      </c>
      <c r="E17" s="41"/>
      <c r="F17" s="41"/>
      <c r="G17" s="41"/>
      <c r="H17" s="47"/>
    </row>
    <row r="18" spans="1:8" x14ac:dyDescent="0.3">
      <c r="A18" s="96" t="s">
        <v>67</v>
      </c>
      <c r="B18" s="97"/>
      <c r="C18" s="95" t="s">
        <v>124</v>
      </c>
      <c r="D18" s="44">
        <v>444.75</v>
      </c>
      <c r="E18" s="41">
        <v>50</v>
      </c>
      <c r="F18" s="41" t="s">
        <v>123</v>
      </c>
      <c r="G18" s="44">
        <v>8.8949999999999996</v>
      </c>
      <c r="H18" s="47"/>
    </row>
    <row r="19" spans="1:8" x14ac:dyDescent="0.3">
      <c r="A19" s="99">
        <v>1</v>
      </c>
      <c r="B19" s="42" t="s">
        <v>119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120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121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122</v>
      </c>
      <c r="C22" s="95"/>
      <c r="D22" s="44">
        <v>444.75</v>
      </c>
      <c r="E22" s="41"/>
      <c r="F22" s="41"/>
      <c r="G22" s="41"/>
      <c r="H22" s="98"/>
    </row>
    <row r="23" spans="1:8" x14ac:dyDescent="0.3">
      <c r="A23" s="96" t="s">
        <v>67</v>
      </c>
      <c r="B23" s="97"/>
      <c r="C23" s="95" t="s">
        <v>127</v>
      </c>
      <c r="D23" s="44">
        <v>910.10526315789002</v>
      </c>
      <c r="E23" s="41">
        <v>1.5</v>
      </c>
      <c r="F23" s="41" t="s">
        <v>126</v>
      </c>
      <c r="G23" s="44">
        <v>606.73684210526005</v>
      </c>
      <c r="H23" s="47"/>
    </row>
    <row r="24" spans="1:8" x14ac:dyDescent="0.3">
      <c r="A24" s="99">
        <v>2</v>
      </c>
      <c r="B24" s="42" t="s">
        <v>119</v>
      </c>
      <c r="C24" s="95"/>
      <c r="D24" s="44">
        <v>0</v>
      </c>
      <c r="E24" s="41"/>
      <c r="F24" s="41"/>
      <c r="G24" s="41"/>
      <c r="H24" s="98" t="s">
        <v>25</v>
      </c>
    </row>
    <row r="25" spans="1:8" x14ac:dyDescent="0.3">
      <c r="A25" s="95"/>
      <c r="B25" s="42" t="s">
        <v>120</v>
      </c>
      <c r="C25" s="95"/>
      <c r="D25" s="44">
        <v>0</v>
      </c>
      <c r="E25" s="41"/>
      <c r="F25" s="41"/>
      <c r="G25" s="41"/>
      <c r="H25" s="98"/>
    </row>
    <row r="26" spans="1:8" x14ac:dyDescent="0.3">
      <c r="A26" s="95"/>
      <c r="B26" s="42" t="s">
        <v>121</v>
      </c>
      <c r="C26" s="95"/>
      <c r="D26" s="44">
        <v>0</v>
      </c>
      <c r="E26" s="41"/>
      <c r="F26" s="41"/>
      <c r="G26" s="41"/>
      <c r="H26" s="98"/>
    </row>
    <row r="27" spans="1:8" x14ac:dyDescent="0.3">
      <c r="A27" s="95"/>
      <c r="B27" s="42" t="s">
        <v>122</v>
      </c>
      <c r="C27" s="95"/>
      <c r="D27" s="44">
        <v>910.10526315789002</v>
      </c>
      <c r="E27" s="41"/>
      <c r="F27" s="41"/>
      <c r="G27" s="41"/>
      <c r="H27" s="98"/>
    </row>
    <row r="28" spans="1:8" x14ac:dyDescent="0.3">
      <c r="A28" s="95" t="s">
        <v>128</v>
      </c>
      <c r="B28" s="42" t="s">
        <v>119</v>
      </c>
      <c r="C28" s="37"/>
      <c r="D28" s="43">
        <v>0</v>
      </c>
      <c r="E28" s="41"/>
      <c r="F28" s="41"/>
      <c r="G28" s="41"/>
      <c r="H28" s="47"/>
    </row>
    <row r="29" spans="1:8" x14ac:dyDescent="0.3">
      <c r="A29" s="95"/>
      <c r="B29" s="42" t="s">
        <v>120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5"/>
      <c r="B30" s="42" t="s">
        <v>121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5"/>
      <c r="B31" s="42" t="s">
        <v>122</v>
      </c>
      <c r="C31" s="37"/>
      <c r="D31" s="43">
        <v>1745.2393231578999</v>
      </c>
      <c r="E31" s="41"/>
      <c r="F31" s="41"/>
      <c r="G31" s="41"/>
      <c r="H31" s="47"/>
    </row>
    <row r="32" spans="1:8" x14ac:dyDescent="0.3">
      <c r="A32" s="96" t="s">
        <v>67</v>
      </c>
      <c r="B32" s="97"/>
      <c r="C32" s="95" t="s">
        <v>129</v>
      </c>
      <c r="D32" s="44">
        <v>390.38405999999998</v>
      </c>
      <c r="E32" s="41">
        <v>1</v>
      </c>
      <c r="F32" s="41" t="s">
        <v>123</v>
      </c>
      <c r="G32" s="44">
        <v>390.38405999999998</v>
      </c>
      <c r="H32" s="47"/>
    </row>
    <row r="33" spans="1:8" x14ac:dyDescent="0.3">
      <c r="A33" s="99">
        <v>1</v>
      </c>
      <c r="B33" s="42" t="s">
        <v>119</v>
      </c>
      <c r="C33" s="95"/>
      <c r="D33" s="44">
        <v>0</v>
      </c>
      <c r="E33" s="41"/>
      <c r="F33" s="41"/>
      <c r="G33" s="41"/>
      <c r="H33" s="98" t="s">
        <v>27</v>
      </c>
    </row>
    <row r="34" spans="1:8" x14ac:dyDescent="0.3">
      <c r="A34" s="95"/>
      <c r="B34" s="42" t="s">
        <v>120</v>
      </c>
      <c r="C34" s="95"/>
      <c r="D34" s="44">
        <v>0</v>
      </c>
      <c r="E34" s="41"/>
      <c r="F34" s="41"/>
      <c r="G34" s="41"/>
      <c r="H34" s="98"/>
    </row>
    <row r="35" spans="1:8" x14ac:dyDescent="0.3">
      <c r="A35" s="95"/>
      <c r="B35" s="42" t="s">
        <v>121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122</v>
      </c>
      <c r="C36" s="95"/>
      <c r="D36" s="44">
        <v>390.38405999999998</v>
      </c>
      <c r="E36" s="41"/>
      <c r="F36" s="41"/>
      <c r="G36" s="41"/>
      <c r="H36" s="98"/>
    </row>
    <row r="37" spans="1:8" ht="24.6" x14ac:dyDescent="0.3">
      <c r="A37" s="93" t="s">
        <v>93</v>
      </c>
      <c r="B37" s="94"/>
      <c r="C37" s="37"/>
      <c r="D37" s="43">
        <v>4734.4414068495998</v>
      </c>
      <c r="E37" s="41"/>
      <c r="F37" s="41"/>
      <c r="G37" s="41"/>
      <c r="H37" s="47"/>
    </row>
    <row r="38" spans="1:8" x14ac:dyDescent="0.3">
      <c r="A38" s="95" t="s">
        <v>130</v>
      </c>
      <c r="B38" s="42" t="s">
        <v>119</v>
      </c>
      <c r="C38" s="37"/>
      <c r="D38" s="43">
        <v>850.80290444695004</v>
      </c>
      <c r="E38" s="41"/>
      <c r="F38" s="41"/>
      <c r="G38" s="41"/>
      <c r="H38" s="47"/>
    </row>
    <row r="39" spans="1:8" x14ac:dyDescent="0.3">
      <c r="A39" s="95"/>
      <c r="B39" s="42" t="s">
        <v>120</v>
      </c>
      <c r="C39" s="37"/>
      <c r="D39" s="43">
        <v>61.868222304359001</v>
      </c>
      <c r="E39" s="41"/>
      <c r="F39" s="41"/>
      <c r="G39" s="41"/>
      <c r="H39" s="47"/>
    </row>
    <row r="40" spans="1:8" x14ac:dyDescent="0.3">
      <c r="A40" s="95"/>
      <c r="B40" s="42" t="s">
        <v>121</v>
      </c>
      <c r="C40" s="37"/>
      <c r="D40" s="43">
        <v>3821.7702800983002</v>
      </c>
      <c r="E40" s="41"/>
      <c r="F40" s="41"/>
      <c r="G40" s="41"/>
      <c r="H40" s="47"/>
    </row>
    <row r="41" spans="1:8" x14ac:dyDescent="0.3">
      <c r="A41" s="95"/>
      <c r="B41" s="42" t="s">
        <v>122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 t="s">
        <v>95</v>
      </c>
      <c r="B42" s="97"/>
      <c r="C42" s="95" t="s">
        <v>129</v>
      </c>
      <c r="D42" s="44">
        <v>4734.4414068495998</v>
      </c>
      <c r="E42" s="41">
        <v>1</v>
      </c>
      <c r="F42" s="41" t="s">
        <v>123</v>
      </c>
      <c r="G42" s="44">
        <v>4734.4414068495998</v>
      </c>
      <c r="H42" s="47"/>
    </row>
    <row r="43" spans="1:8" x14ac:dyDescent="0.3">
      <c r="A43" s="99">
        <v>1</v>
      </c>
      <c r="B43" s="42" t="s">
        <v>119</v>
      </c>
      <c r="C43" s="95"/>
      <c r="D43" s="44">
        <v>850.80290444695004</v>
      </c>
      <c r="E43" s="41"/>
      <c r="F43" s="41"/>
      <c r="G43" s="41"/>
      <c r="H43" s="98" t="s">
        <v>27</v>
      </c>
    </row>
    <row r="44" spans="1:8" x14ac:dyDescent="0.3">
      <c r="A44" s="95"/>
      <c r="B44" s="42" t="s">
        <v>120</v>
      </c>
      <c r="C44" s="95"/>
      <c r="D44" s="44">
        <v>61.868222304359001</v>
      </c>
      <c r="E44" s="41"/>
      <c r="F44" s="41"/>
      <c r="G44" s="41"/>
      <c r="H44" s="98"/>
    </row>
    <row r="45" spans="1:8" x14ac:dyDescent="0.3">
      <c r="A45" s="95"/>
      <c r="B45" s="42" t="s">
        <v>121</v>
      </c>
      <c r="C45" s="95"/>
      <c r="D45" s="44">
        <v>3821.7702800983002</v>
      </c>
      <c r="E45" s="41"/>
      <c r="F45" s="41"/>
      <c r="G45" s="41"/>
      <c r="H45" s="98"/>
    </row>
    <row r="46" spans="1:8" x14ac:dyDescent="0.3">
      <c r="A46" s="95"/>
      <c r="B46" s="42" t="s">
        <v>122</v>
      </c>
      <c r="C46" s="95"/>
      <c r="D46" s="44">
        <v>0</v>
      </c>
      <c r="E46" s="41"/>
      <c r="F46" s="41"/>
      <c r="G46" s="41"/>
      <c r="H46" s="98"/>
    </row>
    <row r="47" spans="1:8" ht="24.6" x14ac:dyDescent="0.3">
      <c r="A47" s="93" t="s">
        <v>52</v>
      </c>
      <c r="B47" s="94"/>
      <c r="C47" s="37"/>
      <c r="D47" s="43">
        <v>188.15409042804001</v>
      </c>
      <c r="E47" s="41"/>
      <c r="F47" s="41"/>
      <c r="G47" s="41"/>
      <c r="H47" s="47"/>
    </row>
    <row r="48" spans="1:8" x14ac:dyDescent="0.3">
      <c r="A48" s="95" t="s">
        <v>131</v>
      </c>
      <c r="B48" s="42" t="s">
        <v>119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5"/>
      <c r="B49" s="42" t="s">
        <v>120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5"/>
      <c r="B50" s="42" t="s">
        <v>121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122</v>
      </c>
      <c r="C51" s="37"/>
      <c r="D51" s="43">
        <v>96.354601444140002</v>
      </c>
      <c r="E51" s="41"/>
      <c r="F51" s="41"/>
      <c r="G51" s="41"/>
      <c r="H51" s="47"/>
    </row>
    <row r="52" spans="1:8" x14ac:dyDescent="0.3">
      <c r="A52" s="96" t="s">
        <v>52</v>
      </c>
      <c r="B52" s="97"/>
      <c r="C52" s="95" t="s">
        <v>129</v>
      </c>
      <c r="D52" s="44">
        <v>96.354601444140002</v>
      </c>
      <c r="E52" s="41">
        <v>1</v>
      </c>
      <c r="F52" s="41" t="s">
        <v>123</v>
      </c>
      <c r="G52" s="44">
        <v>96.354601444140002</v>
      </c>
      <c r="H52" s="47"/>
    </row>
    <row r="53" spans="1:8" x14ac:dyDescent="0.3">
      <c r="A53" s="99">
        <v>1</v>
      </c>
      <c r="B53" s="42" t="s">
        <v>119</v>
      </c>
      <c r="C53" s="95"/>
      <c r="D53" s="44">
        <v>0</v>
      </c>
      <c r="E53" s="41"/>
      <c r="F53" s="41"/>
      <c r="G53" s="41"/>
      <c r="H53" s="98" t="s">
        <v>27</v>
      </c>
    </row>
    <row r="54" spans="1:8" x14ac:dyDescent="0.3">
      <c r="A54" s="95"/>
      <c r="B54" s="42" t="s">
        <v>120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121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122</v>
      </c>
      <c r="C56" s="95"/>
      <c r="D56" s="44">
        <v>96.354601444140002</v>
      </c>
      <c r="E56" s="41"/>
      <c r="F56" s="41"/>
      <c r="G56" s="41"/>
      <c r="H56" s="98"/>
    </row>
    <row r="57" spans="1:8" x14ac:dyDescent="0.3">
      <c r="A57" s="95" t="s">
        <v>132</v>
      </c>
      <c r="B57" s="42" t="s">
        <v>119</v>
      </c>
      <c r="C57" s="37"/>
      <c r="D57" s="43">
        <v>0</v>
      </c>
      <c r="E57" s="41"/>
      <c r="F57" s="41"/>
      <c r="G57" s="41"/>
      <c r="H57" s="47"/>
    </row>
    <row r="58" spans="1:8" x14ac:dyDescent="0.3">
      <c r="A58" s="95"/>
      <c r="B58" s="42" t="s">
        <v>120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121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122</v>
      </c>
      <c r="C60" s="37"/>
      <c r="D60" s="43">
        <v>188.15409042804001</v>
      </c>
      <c r="E60" s="41"/>
      <c r="F60" s="41"/>
      <c r="G60" s="41"/>
      <c r="H60" s="47"/>
    </row>
    <row r="61" spans="1:8" x14ac:dyDescent="0.3">
      <c r="A61" s="96" t="s">
        <v>52</v>
      </c>
      <c r="B61" s="97"/>
      <c r="C61" s="95" t="s">
        <v>127</v>
      </c>
      <c r="D61" s="44">
        <v>91.799488983903004</v>
      </c>
      <c r="E61" s="41">
        <v>1.5</v>
      </c>
      <c r="F61" s="41" t="s">
        <v>126</v>
      </c>
      <c r="G61" s="44">
        <v>61.199659322602002</v>
      </c>
      <c r="H61" s="47"/>
    </row>
    <row r="62" spans="1:8" x14ac:dyDescent="0.3">
      <c r="A62" s="99">
        <v>1</v>
      </c>
      <c r="B62" s="42" t="s">
        <v>119</v>
      </c>
      <c r="C62" s="95"/>
      <c r="D62" s="44">
        <v>0</v>
      </c>
      <c r="E62" s="41"/>
      <c r="F62" s="41"/>
      <c r="G62" s="41"/>
      <c r="H62" s="98" t="s">
        <v>25</v>
      </c>
    </row>
    <row r="63" spans="1:8" x14ac:dyDescent="0.3">
      <c r="A63" s="95"/>
      <c r="B63" s="42" t="s">
        <v>120</v>
      </c>
      <c r="C63" s="95"/>
      <c r="D63" s="44">
        <v>0</v>
      </c>
      <c r="E63" s="41"/>
      <c r="F63" s="41"/>
      <c r="G63" s="41"/>
      <c r="H63" s="98"/>
    </row>
    <row r="64" spans="1:8" x14ac:dyDescent="0.3">
      <c r="A64" s="95"/>
      <c r="B64" s="42" t="s">
        <v>121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122</v>
      </c>
      <c r="C65" s="95"/>
      <c r="D65" s="44">
        <v>91.799488983903004</v>
      </c>
      <c r="E65" s="41"/>
      <c r="F65" s="41"/>
      <c r="G65" s="41"/>
      <c r="H65" s="98"/>
    </row>
    <row r="66" spans="1:8" ht="24.6" x14ac:dyDescent="0.3">
      <c r="A66" s="93" t="s">
        <v>25</v>
      </c>
      <c r="B66" s="94"/>
      <c r="C66" s="37"/>
      <c r="D66" s="43">
        <v>7926.3680045369001</v>
      </c>
      <c r="E66" s="41"/>
      <c r="F66" s="41"/>
      <c r="G66" s="41"/>
      <c r="H66" s="47"/>
    </row>
    <row r="67" spans="1:8" x14ac:dyDescent="0.3">
      <c r="A67" s="95" t="s">
        <v>118</v>
      </c>
      <c r="B67" s="42" t="s">
        <v>119</v>
      </c>
      <c r="C67" s="37"/>
      <c r="D67" s="43">
        <v>7796.8163552542001</v>
      </c>
      <c r="E67" s="41"/>
      <c r="F67" s="41"/>
      <c r="G67" s="41"/>
      <c r="H67" s="47"/>
    </row>
    <row r="68" spans="1:8" x14ac:dyDescent="0.3">
      <c r="A68" s="95"/>
      <c r="B68" s="42" t="s">
        <v>120</v>
      </c>
      <c r="C68" s="37"/>
      <c r="D68" s="43">
        <v>129.55164928267999</v>
      </c>
      <c r="E68" s="41"/>
      <c r="F68" s="41"/>
      <c r="G68" s="41"/>
      <c r="H68" s="47"/>
    </row>
    <row r="69" spans="1:8" x14ac:dyDescent="0.3">
      <c r="A69" s="95"/>
      <c r="B69" s="42" t="s">
        <v>121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122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 t="s">
        <v>88</v>
      </c>
      <c r="B71" s="97"/>
      <c r="C71" s="95" t="s">
        <v>127</v>
      </c>
      <c r="D71" s="44">
        <v>7926.3680045369001</v>
      </c>
      <c r="E71" s="41">
        <v>1.5</v>
      </c>
      <c r="F71" s="41" t="s">
        <v>126</v>
      </c>
      <c r="G71" s="44">
        <v>5284.2453363578998</v>
      </c>
      <c r="H71" s="47"/>
    </row>
    <row r="72" spans="1:8" x14ac:dyDescent="0.3">
      <c r="A72" s="99">
        <v>1</v>
      </c>
      <c r="B72" s="42" t="s">
        <v>119</v>
      </c>
      <c r="C72" s="95"/>
      <c r="D72" s="44">
        <v>7796.8163552542001</v>
      </c>
      <c r="E72" s="41"/>
      <c r="F72" s="41"/>
      <c r="G72" s="41"/>
      <c r="H72" s="98" t="s">
        <v>25</v>
      </c>
    </row>
    <row r="73" spans="1:8" x14ac:dyDescent="0.3">
      <c r="A73" s="95"/>
      <c r="B73" s="42" t="s">
        <v>120</v>
      </c>
      <c r="C73" s="95"/>
      <c r="D73" s="44">
        <v>129.55164928267999</v>
      </c>
      <c r="E73" s="41"/>
      <c r="F73" s="41"/>
      <c r="G73" s="41"/>
      <c r="H73" s="98"/>
    </row>
    <row r="74" spans="1:8" x14ac:dyDescent="0.3">
      <c r="A74" s="95"/>
      <c r="B74" s="42" t="s">
        <v>121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122</v>
      </c>
      <c r="C75" s="95"/>
      <c r="D75" s="44">
        <v>0</v>
      </c>
      <c r="E75" s="41"/>
      <c r="F75" s="41"/>
      <c r="G75" s="41"/>
      <c r="H75" s="98"/>
    </row>
    <row r="76" spans="1:8" ht="24.6" x14ac:dyDescent="0.3">
      <c r="A76" s="93" t="s">
        <v>29</v>
      </c>
      <c r="B76" s="94"/>
      <c r="C76" s="37"/>
      <c r="D76" s="43">
        <v>5.8246379999824002E-2</v>
      </c>
      <c r="E76" s="41"/>
      <c r="F76" s="41"/>
      <c r="G76" s="41"/>
      <c r="H76" s="47"/>
    </row>
    <row r="77" spans="1:8" x14ac:dyDescent="0.3">
      <c r="A77" s="95" t="s">
        <v>133</v>
      </c>
      <c r="B77" s="42" t="s">
        <v>119</v>
      </c>
      <c r="C77" s="37"/>
      <c r="D77" s="43">
        <v>8.8077799999736993E-3</v>
      </c>
      <c r="E77" s="41"/>
      <c r="F77" s="41"/>
      <c r="G77" s="41"/>
      <c r="H77" s="47"/>
    </row>
    <row r="78" spans="1:8" x14ac:dyDescent="0.3">
      <c r="A78" s="95"/>
      <c r="B78" s="42" t="s">
        <v>120</v>
      </c>
      <c r="C78" s="37"/>
      <c r="D78" s="43">
        <v>3.094000000001E-4</v>
      </c>
      <c r="E78" s="41"/>
      <c r="F78" s="41"/>
      <c r="G78" s="41"/>
      <c r="H78" s="47"/>
    </row>
    <row r="79" spans="1:8" x14ac:dyDescent="0.3">
      <c r="A79" s="95"/>
      <c r="B79" s="42" t="s">
        <v>121</v>
      </c>
      <c r="C79" s="37"/>
      <c r="D79" s="43">
        <v>4.912919999985E-2</v>
      </c>
      <c r="E79" s="41"/>
      <c r="F79" s="41"/>
      <c r="G79" s="41"/>
      <c r="H79" s="47"/>
    </row>
    <row r="80" spans="1:8" x14ac:dyDescent="0.3">
      <c r="A80" s="95"/>
      <c r="B80" s="42" t="s">
        <v>122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 t="s">
        <v>103</v>
      </c>
      <c r="B81" s="97"/>
      <c r="C81" s="95" t="s">
        <v>135</v>
      </c>
      <c r="D81" s="44">
        <v>5.8246379999824002E-2</v>
      </c>
      <c r="E81" s="41">
        <v>2.0000000000000002E-5</v>
      </c>
      <c r="F81" s="41" t="s">
        <v>123</v>
      </c>
      <c r="G81" s="44">
        <v>2912.3189999912001</v>
      </c>
      <c r="H81" s="47"/>
    </row>
    <row r="82" spans="1:8" x14ac:dyDescent="0.3">
      <c r="A82" s="99">
        <v>1</v>
      </c>
      <c r="B82" s="42" t="s">
        <v>119</v>
      </c>
      <c r="C82" s="95"/>
      <c r="D82" s="44">
        <v>8.8077799999736993E-3</v>
      </c>
      <c r="E82" s="41"/>
      <c r="F82" s="41"/>
      <c r="G82" s="41"/>
      <c r="H82" s="98" t="s">
        <v>134</v>
      </c>
    </row>
    <row r="83" spans="1:8" x14ac:dyDescent="0.3">
      <c r="A83" s="95"/>
      <c r="B83" s="42" t="s">
        <v>120</v>
      </c>
      <c r="C83" s="95"/>
      <c r="D83" s="44">
        <v>3.094000000001E-4</v>
      </c>
      <c r="E83" s="41"/>
      <c r="F83" s="41"/>
      <c r="G83" s="41"/>
      <c r="H83" s="98"/>
    </row>
    <row r="84" spans="1:8" x14ac:dyDescent="0.3">
      <c r="A84" s="95"/>
      <c r="B84" s="42" t="s">
        <v>121</v>
      </c>
      <c r="C84" s="95"/>
      <c r="D84" s="44">
        <v>4.912919999985E-2</v>
      </c>
      <c r="E84" s="41"/>
      <c r="F84" s="41"/>
      <c r="G84" s="41"/>
      <c r="H84" s="98"/>
    </row>
    <row r="85" spans="1:8" x14ac:dyDescent="0.3">
      <c r="A85" s="95"/>
      <c r="B85" s="42" t="s">
        <v>122</v>
      </c>
      <c r="C85" s="95"/>
      <c r="D85" s="44">
        <v>0</v>
      </c>
      <c r="E85" s="41"/>
      <c r="F85" s="41"/>
      <c r="G85" s="41"/>
      <c r="H85" s="98"/>
    </row>
    <row r="86" spans="1:8" ht="24.6" x14ac:dyDescent="0.3">
      <c r="A86" s="93" t="s">
        <v>105</v>
      </c>
      <c r="B86" s="94"/>
      <c r="C86" s="37"/>
      <c r="D86" s="43">
        <v>1.4819999999890999E-3</v>
      </c>
      <c r="E86" s="41"/>
      <c r="F86" s="41"/>
      <c r="G86" s="41"/>
      <c r="H86" s="47"/>
    </row>
    <row r="87" spans="1:8" x14ac:dyDescent="0.3">
      <c r="A87" s="95" t="s">
        <v>136</v>
      </c>
      <c r="B87" s="42" t="s">
        <v>119</v>
      </c>
      <c r="C87" s="37"/>
      <c r="D87" s="43">
        <v>0</v>
      </c>
      <c r="E87" s="41"/>
      <c r="F87" s="41"/>
      <c r="G87" s="41"/>
      <c r="H87" s="47"/>
    </row>
    <row r="88" spans="1:8" x14ac:dyDescent="0.3">
      <c r="A88" s="95"/>
      <c r="B88" s="42" t="s">
        <v>120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5"/>
      <c r="B89" s="42" t="s">
        <v>121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5"/>
      <c r="B90" s="42" t="s">
        <v>122</v>
      </c>
      <c r="C90" s="37"/>
      <c r="D90" s="43">
        <v>1.4819999999890999E-3</v>
      </c>
      <c r="E90" s="41"/>
      <c r="F90" s="41"/>
      <c r="G90" s="41"/>
      <c r="H90" s="47"/>
    </row>
    <row r="91" spans="1:8" x14ac:dyDescent="0.3">
      <c r="A91" s="96" t="s">
        <v>107</v>
      </c>
      <c r="B91" s="97"/>
      <c r="C91" s="95" t="s">
        <v>135</v>
      </c>
      <c r="D91" s="44">
        <v>1.4819999999890999E-3</v>
      </c>
      <c r="E91" s="41">
        <v>2.0000000000000002E-5</v>
      </c>
      <c r="F91" s="41" t="s">
        <v>123</v>
      </c>
      <c r="G91" s="44">
        <v>74.099999999453004</v>
      </c>
      <c r="H91" s="47"/>
    </row>
    <row r="92" spans="1:8" x14ac:dyDescent="0.3">
      <c r="A92" s="99">
        <v>1</v>
      </c>
      <c r="B92" s="42" t="s">
        <v>119</v>
      </c>
      <c r="C92" s="95"/>
      <c r="D92" s="44">
        <v>0</v>
      </c>
      <c r="E92" s="41"/>
      <c r="F92" s="41"/>
      <c r="G92" s="41"/>
      <c r="H92" s="98" t="s">
        <v>134</v>
      </c>
    </row>
    <row r="93" spans="1:8" x14ac:dyDescent="0.3">
      <c r="A93" s="95"/>
      <c r="B93" s="42" t="s">
        <v>120</v>
      </c>
      <c r="C93" s="95"/>
      <c r="D93" s="44">
        <v>0</v>
      </c>
      <c r="E93" s="41"/>
      <c r="F93" s="41"/>
      <c r="G93" s="41"/>
      <c r="H93" s="98"/>
    </row>
    <row r="94" spans="1:8" x14ac:dyDescent="0.3">
      <c r="A94" s="95"/>
      <c r="B94" s="42" t="s">
        <v>121</v>
      </c>
      <c r="C94" s="95"/>
      <c r="D94" s="44">
        <v>0</v>
      </c>
      <c r="E94" s="41"/>
      <c r="F94" s="41"/>
      <c r="G94" s="41"/>
      <c r="H94" s="98"/>
    </row>
    <row r="95" spans="1:8" x14ac:dyDescent="0.3">
      <c r="A95" s="95"/>
      <c r="B95" s="42" t="s">
        <v>122</v>
      </c>
      <c r="C95" s="95"/>
      <c r="D95" s="44">
        <v>1.4819999999890999E-3</v>
      </c>
      <c r="E95" s="41"/>
      <c r="F95" s="41"/>
      <c r="G95" s="41"/>
      <c r="H95" s="98"/>
    </row>
    <row r="96" spans="1:8" ht="24.6" x14ac:dyDescent="0.3">
      <c r="A96" s="93" t="s">
        <v>109</v>
      </c>
      <c r="B96" s="94"/>
      <c r="C96" s="37"/>
      <c r="D96" s="43">
        <v>5.9824800000059996E-3</v>
      </c>
      <c r="E96" s="41"/>
      <c r="F96" s="41"/>
      <c r="G96" s="41"/>
      <c r="H96" s="47"/>
    </row>
    <row r="97" spans="1:8" x14ac:dyDescent="0.3">
      <c r="A97" s="95" t="s">
        <v>137</v>
      </c>
      <c r="B97" s="42" t="s">
        <v>119</v>
      </c>
      <c r="C97" s="37"/>
      <c r="D97" s="43">
        <v>0</v>
      </c>
      <c r="E97" s="41"/>
      <c r="F97" s="41"/>
      <c r="G97" s="41"/>
      <c r="H97" s="47"/>
    </row>
    <row r="98" spans="1:8" x14ac:dyDescent="0.3">
      <c r="A98" s="95"/>
      <c r="B98" s="42" t="s">
        <v>120</v>
      </c>
      <c r="C98" s="37"/>
      <c r="D98" s="43">
        <v>0</v>
      </c>
      <c r="E98" s="41"/>
      <c r="F98" s="41"/>
      <c r="G98" s="41"/>
      <c r="H98" s="47"/>
    </row>
    <row r="99" spans="1:8" x14ac:dyDescent="0.3">
      <c r="A99" s="95"/>
      <c r="B99" s="42" t="s">
        <v>121</v>
      </c>
      <c r="C99" s="37"/>
      <c r="D99" s="43">
        <v>0</v>
      </c>
      <c r="E99" s="41"/>
      <c r="F99" s="41"/>
      <c r="G99" s="41"/>
      <c r="H99" s="47"/>
    </row>
    <row r="100" spans="1:8" x14ac:dyDescent="0.3">
      <c r="A100" s="95"/>
      <c r="B100" s="42" t="s">
        <v>122</v>
      </c>
      <c r="C100" s="37"/>
      <c r="D100" s="43">
        <v>5.9824800000059996E-3</v>
      </c>
      <c r="E100" s="41"/>
      <c r="F100" s="41"/>
      <c r="G100" s="41"/>
      <c r="H100" s="47"/>
    </row>
    <row r="101" spans="1:8" x14ac:dyDescent="0.3">
      <c r="A101" s="96" t="s">
        <v>109</v>
      </c>
      <c r="B101" s="97"/>
      <c r="C101" s="95" t="s">
        <v>135</v>
      </c>
      <c r="D101" s="44">
        <v>5.9824800000059996E-3</v>
      </c>
      <c r="E101" s="41">
        <v>2.0000000000000002E-5</v>
      </c>
      <c r="F101" s="41" t="s">
        <v>123</v>
      </c>
      <c r="G101" s="44">
        <v>299.12400000029999</v>
      </c>
      <c r="H101" s="47"/>
    </row>
    <row r="102" spans="1:8" x14ac:dyDescent="0.3">
      <c r="A102" s="99">
        <v>1</v>
      </c>
      <c r="B102" s="42" t="s">
        <v>119</v>
      </c>
      <c r="C102" s="95"/>
      <c r="D102" s="44">
        <v>0</v>
      </c>
      <c r="E102" s="41"/>
      <c r="F102" s="41"/>
      <c r="G102" s="41"/>
      <c r="H102" s="98" t="s">
        <v>134</v>
      </c>
    </row>
    <row r="103" spans="1:8" x14ac:dyDescent="0.3">
      <c r="A103" s="95"/>
      <c r="B103" s="42" t="s">
        <v>120</v>
      </c>
      <c r="C103" s="95"/>
      <c r="D103" s="44">
        <v>0</v>
      </c>
      <c r="E103" s="41"/>
      <c r="F103" s="41"/>
      <c r="G103" s="41"/>
      <c r="H103" s="98"/>
    </row>
    <row r="104" spans="1:8" x14ac:dyDescent="0.3">
      <c r="A104" s="95"/>
      <c r="B104" s="42" t="s">
        <v>121</v>
      </c>
      <c r="C104" s="95"/>
      <c r="D104" s="44">
        <v>0</v>
      </c>
      <c r="E104" s="41"/>
      <c r="F104" s="41"/>
      <c r="G104" s="41"/>
      <c r="H104" s="98"/>
    </row>
    <row r="105" spans="1:8" x14ac:dyDescent="0.3">
      <c r="A105" s="95"/>
      <c r="B105" s="42" t="s">
        <v>122</v>
      </c>
      <c r="C105" s="95"/>
      <c r="D105" s="44">
        <v>5.9824800000059996E-3</v>
      </c>
      <c r="E105" s="41"/>
      <c r="F105" s="41"/>
      <c r="G105" s="41"/>
      <c r="H105" s="98"/>
    </row>
    <row r="106" spans="1:8" x14ac:dyDescent="0.3">
      <c r="A106" s="46"/>
      <c r="C106" s="46"/>
      <c r="D106" s="40"/>
      <c r="E106" s="40"/>
      <c r="F106" s="40"/>
      <c r="G106" s="40"/>
      <c r="H106" s="49"/>
    </row>
    <row r="108" spans="1:8" x14ac:dyDescent="0.3">
      <c r="A108" s="92" t="s">
        <v>138</v>
      </c>
      <c r="B108" s="92"/>
      <c r="C108" s="92"/>
      <c r="D108" s="92"/>
      <c r="E108" s="92"/>
      <c r="F108" s="92"/>
      <c r="G108" s="92"/>
      <c r="H108" s="92"/>
    </row>
    <row r="109" spans="1:8" x14ac:dyDescent="0.3">
      <c r="A109" s="92" t="s">
        <v>139</v>
      </c>
      <c r="B109" s="92"/>
      <c r="C109" s="92"/>
      <c r="D109" s="92"/>
      <c r="E109" s="92"/>
      <c r="F109" s="92"/>
      <c r="G109" s="92"/>
      <c r="H109" s="92"/>
    </row>
  </sheetData>
  <mergeCells count="64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A31"/>
    <mergeCell ref="A32:B32"/>
    <mergeCell ref="H33:H36"/>
    <mergeCell ref="C32:C36"/>
    <mergeCell ref="A33:A36"/>
    <mergeCell ref="A37:B37"/>
    <mergeCell ref="A38:A41"/>
    <mergeCell ref="A42:B42"/>
    <mergeCell ref="H43:H46"/>
    <mergeCell ref="C42:C46"/>
    <mergeCell ref="A43:A46"/>
    <mergeCell ref="A47:B47"/>
    <mergeCell ref="A48:A51"/>
    <mergeCell ref="A52:B52"/>
    <mergeCell ref="H53:H56"/>
    <mergeCell ref="C52:C56"/>
    <mergeCell ref="A53:A56"/>
    <mergeCell ref="A57:A60"/>
    <mergeCell ref="A61:B61"/>
    <mergeCell ref="H62:H65"/>
    <mergeCell ref="C61:C65"/>
    <mergeCell ref="A62:A65"/>
    <mergeCell ref="A66:B66"/>
    <mergeCell ref="A67:A70"/>
    <mergeCell ref="A71:B71"/>
    <mergeCell ref="H72:H75"/>
    <mergeCell ref="C71:C75"/>
    <mergeCell ref="A72:A75"/>
    <mergeCell ref="A76:B76"/>
    <mergeCell ref="A77:A80"/>
    <mergeCell ref="A81:B81"/>
    <mergeCell ref="H82:H85"/>
    <mergeCell ref="C81:C85"/>
    <mergeCell ref="A82:A85"/>
    <mergeCell ref="A86:B86"/>
    <mergeCell ref="A87:A90"/>
    <mergeCell ref="A91:B91"/>
    <mergeCell ref="H92:H95"/>
    <mergeCell ref="C91:C95"/>
    <mergeCell ref="A92:A95"/>
    <mergeCell ref="A108:H108"/>
    <mergeCell ref="A109:H109"/>
    <mergeCell ref="A96:B96"/>
    <mergeCell ref="A97:A100"/>
    <mergeCell ref="A101:B101"/>
    <mergeCell ref="H102:H105"/>
    <mergeCell ref="C101:C105"/>
    <mergeCell ref="A102:A10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140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141</v>
      </c>
      <c r="B3" s="6" t="s">
        <v>142</v>
      </c>
      <c r="C3" s="6" t="s">
        <v>143</v>
      </c>
      <c r="D3" s="6" t="s">
        <v>144</v>
      </c>
      <c r="E3" s="6" t="s">
        <v>145</v>
      </c>
      <c r="F3" s="6" t="s">
        <v>146</v>
      </c>
      <c r="G3" s="6" t="s">
        <v>147</v>
      </c>
      <c r="H3" s="6" t="s">
        <v>148</v>
      </c>
    </row>
    <row r="4" spans="1:8" ht="39" hidden="1" customHeight="1" x14ac:dyDescent="0.3">
      <c r="A4" s="25" t="s">
        <v>149</v>
      </c>
      <c r="B4" s="26" t="s">
        <v>123</v>
      </c>
      <c r="C4" s="27">
        <v>225</v>
      </c>
      <c r="D4" s="27">
        <v>4.8225376529421</v>
      </c>
      <c r="E4" s="26"/>
      <c r="F4" s="26"/>
      <c r="G4" s="27">
        <v>1085.070971912</v>
      </c>
      <c r="H4" s="28"/>
    </row>
    <row r="5" spans="1:8" ht="39" customHeight="1" x14ac:dyDescent="0.3">
      <c r="A5" s="25" t="s">
        <v>150</v>
      </c>
      <c r="B5" s="26" t="s">
        <v>123</v>
      </c>
      <c r="C5" s="27">
        <v>1</v>
      </c>
      <c r="D5" s="27">
        <v>3821.7702800983002</v>
      </c>
      <c r="E5" s="26" t="s">
        <v>151</v>
      </c>
      <c r="F5" s="25" t="s">
        <v>150</v>
      </c>
      <c r="G5" s="27">
        <v>3821.7702800983002</v>
      </c>
      <c r="H5" s="28" t="s">
        <v>175</v>
      </c>
    </row>
    <row r="6" spans="1:8" ht="39" customHeight="1" x14ac:dyDescent="0.3">
      <c r="A6" s="25" t="s">
        <v>152</v>
      </c>
      <c r="B6" s="26" t="s">
        <v>126</v>
      </c>
      <c r="C6" s="27">
        <v>1.6831578947368</v>
      </c>
      <c r="D6" s="27">
        <v>900.30388838926001</v>
      </c>
      <c r="E6" s="26">
        <v>0.4</v>
      </c>
      <c r="F6" s="25" t="s">
        <v>152</v>
      </c>
      <c r="G6" s="27">
        <v>1515.3535974046999</v>
      </c>
      <c r="H6" s="28" t="s">
        <v>173</v>
      </c>
    </row>
    <row r="7" spans="1:8" ht="39" customHeight="1" x14ac:dyDescent="0.3">
      <c r="A7" s="25" t="s">
        <v>153</v>
      </c>
      <c r="B7" s="26" t="s">
        <v>123</v>
      </c>
      <c r="C7" s="27">
        <v>37.894736842104997</v>
      </c>
      <c r="D7" s="27">
        <v>81.798315329532997</v>
      </c>
      <c r="E7" s="26">
        <v>0.4</v>
      </c>
      <c r="F7" s="25" t="s">
        <v>153</v>
      </c>
      <c r="G7" s="27">
        <v>3099.7256335401999</v>
      </c>
      <c r="H7" s="28" t="s">
        <v>174</v>
      </c>
    </row>
    <row r="8" spans="1:8" ht="39" hidden="1" customHeight="1" x14ac:dyDescent="0.3">
      <c r="A8" s="25" t="s">
        <v>153</v>
      </c>
      <c r="B8" s="26" t="s">
        <v>123</v>
      </c>
      <c r="C8" s="27">
        <v>6.3157894736842</v>
      </c>
      <c r="D8" s="27">
        <v>19.871333705078001</v>
      </c>
      <c r="E8" s="26">
        <v>0.4</v>
      </c>
      <c r="F8" s="25" t="s">
        <v>153</v>
      </c>
      <c r="G8" s="27">
        <v>125.5031602426</v>
      </c>
      <c r="H8" s="28"/>
    </row>
    <row r="9" spans="1:8" ht="39" hidden="1" customHeight="1" x14ac:dyDescent="0.3">
      <c r="A9" s="25" t="s">
        <v>154</v>
      </c>
      <c r="B9" s="26" t="s">
        <v>123</v>
      </c>
      <c r="C9" s="27">
        <v>1.9999999999909E-5</v>
      </c>
      <c r="D9" s="27">
        <v>2680.3251976948</v>
      </c>
      <c r="E9" s="26" t="s">
        <v>155</v>
      </c>
      <c r="F9" s="25" t="s">
        <v>154</v>
      </c>
      <c r="G9" s="27">
        <v>5.3606503953651997E-2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67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11359.316355254001</v>
      </c>
      <c r="E25" s="20">
        <v>440.55164928267999</v>
      </c>
      <c r="F25" s="20">
        <v>0</v>
      </c>
      <c r="G25" s="20">
        <v>0</v>
      </c>
      <c r="H25" s="20">
        <v>11799.868004537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850.80290444695004</v>
      </c>
      <c r="E26" s="20">
        <v>61.868222304359001</v>
      </c>
      <c r="F26" s="20">
        <v>3821.7702800983002</v>
      </c>
      <c r="G26" s="20">
        <v>0</v>
      </c>
      <c r="H26" s="20">
        <v>4734.4414068495998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9.6104991402825996E-3</v>
      </c>
      <c r="E27" s="20">
        <v>3.3759717909197001E-4</v>
      </c>
      <c r="F27" s="20">
        <v>5.3606591244694003E-2</v>
      </c>
      <c r="G27" s="20">
        <v>0</v>
      </c>
      <c r="H27" s="20">
        <v>6.3554687564067999E-2</v>
      </c>
    </row>
    <row r="28" spans="1:8" ht="16.95" customHeight="1" x14ac:dyDescent="0.3">
      <c r="A28" s="6"/>
      <c r="B28" s="9"/>
      <c r="C28" s="9" t="s">
        <v>30</v>
      </c>
      <c r="D28" s="20">
        <v>12210.1288702</v>
      </c>
      <c r="E28" s="20">
        <v>502.42020918422003</v>
      </c>
      <c r="F28" s="20">
        <v>3821.8238866894999</v>
      </c>
      <c r="G28" s="20">
        <v>0</v>
      </c>
      <c r="H28" s="20">
        <v>16534.372966073999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12210.1288702</v>
      </c>
      <c r="E44" s="20">
        <v>502.42020918422003</v>
      </c>
      <c r="F44" s="20">
        <v>3821.8238866894999</v>
      </c>
      <c r="G44" s="20">
        <v>0</v>
      </c>
      <c r="H44" s="20">
        <v>16534.372966073999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305.25298149253001</v>
      </c>
      <c r="E46" s="20">
        <v>12.560496789676</v>
      </c>
      <c r="F46" s="20">
        <v>0</v>
      </c>
      <c r="G46" s="20">
        <v>0</v>
      </c>
      <c r="H46" s="20">
        <v>317.81347828219998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1.9220998280616001E-4</v>
      </c>
      <c r="E47" s="20">
        <v>6.7519435818325996E-6</v>
      </c>
      <c r="F47" s="20">
        <v>0</v>
      </c>
      <c r="G47" s="20">
        <v>0</v>
      </c>
      <c r="H47" s="20">
        <v>1.9896192638799E-4</v>
      </c>
    </row>
    <row r="48" spans="1:8" ht="16.95" customHeight="1" x14ac:dyDescent="0.3">
      <c r="A48" s="6"/>
      <c r="B48" s="9"/>
      <c r="C48" s="9" t="s">
        <v>46</v>
      </c>
      <c r="D48" s="20">
        <v>305.25317370251003</v>
      </c>
      <c r="E48" s="20">
        <v>12.560503541619999</v>
      </c>
      <c r="F48" s="20">
        <v>0</v>
      </c>
      <c r="G48" s="20">
        <v>0</v>
      </c>
      <c r="H48" s="20">
        <v>317.81367724413002</v>
      </c>
    </row>
    <row r="49" spans="1:8" ht="16.95" customHeight="1" x14ac:dyDescent="0.3">
      <c r="A49" s="6"/>
      <c r="B49" s="9"/>
      <c r="C49" s="9" t="s">
        <v>47</v>
      </c>
      <c r="D49" s="20">
        <v>12515.382043903001</v>
      </c>
      <c r="E49" s="20">
        <v>514.98071272584002</v>
      </c>
      <c r="F49" s="20">
        <v>3821.8238866894999</v>
      </c>
      <c r="G49" s="20">
        <v>0</v>
      </c>
      <c r="H49" s="20">
        <v>16852.186643318</v>
      </c>
    </row>
    <row r="50" spans="1:8" ht="16.95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326.65142821393999</v>
      </c>
      <c r="E51" s="20">
        <v>13.440995087008</v>
      </c>
      <c r="F51" s="20">
        <v>0</v>
      </c>
      <c r="G51" s="20">
        <v>0</v>
      </c>
      <c r="H51" s="20">
        <v>340.09242330094997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96.354601444140002</v>
      </c>
      <c r="H52" s="20">
        <v>96.354601444140002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322.58726919636001</v>
      </c>
      <c r="H53" s="20">
        <v>322.58726919636001</v>
      </c>
    </row>
    <row r="54" spans="1:8" x14ac:dyDescent="0.3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62.80474883998</v>
      </c>
      <c r="H54" s="20">
        <v>62.80474883998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97.019092370774004</v>
      </c>
      <c r="H55" s="20">
        <v>97.019092370774004</v>
      </c>
    </row>
    <row r="56" spans="1:8" x14ac:dyDescent="0.3">
      <c r="A56" s="6">
        <v>11</v>
      </c>
      <c r="B56" s="6" t="s">
        <v>57</v>
      </c>
      <c r="C56" s="7" t="s">
        <v>52</v>
      </c>
      <c r="D56" s="20">
        <v>0</v>
      </c>
      <c r="E56" s="20">
        <v>0</v>
      </c>
      <c r="F56" s="20">
        <v>0</v>
      </c>
      <c r="G56" s="20">
        <v>91.799488983903004</v>
      </c>
      <c r="H56" s="20">
        <v>91.799488983903004</v>
      </c>
    </row>
    <row r="57" spans="1:8" ht="31.2" x14ac:dyDescent="0.3">
      <c r="A57" s="6">
        <v>12</v>
      </c>
      <c r="B57" s="6" t="s">
        <v>58</v>
      </c>
      <c r="C57" s="7" t="s">
        <v>29</v>
      </c>
      <c r="D57" s="20">
        <v>0</v>
      </c>
      <c r="E57" s="20">
        <v>0</v>
      </c>
      <c r="F57" s="20">
        <v>0</v>
      </c>
      <c r="G57" s="20">
        <v>1.617062118341E-3</v>
      </c>
      <c r="H57" s="20">
        <v>1.617062118341E-3</v>
      </c>
    </row>
    <row r="58" spans="1:8" x14ac:dyDescent="0.3">
      <c r="A58" s="6">
        <v>13</v>
      </c>
      <c r="B58" s="6" t="s">
        <v>59</v>
      </c>
      <c r="C58" s="7" t="s">
        <v>54</v>
      </c>
      <c r="D58" s="20">
        <v>0</v>
      </c>
      <c r="E58" s="20">
        <v>0</v>
      </c>
      <c r="F58" s="20">
        <v>0</v>
      </c>
      <c r="G58" s="20">
        <v>2.2019116393311999E-4</v>
      </c>
      <c r="H58" s="20">
        <v>2.2019116393311999E-4</v>
      </c>
    </row>
    <row r="59" spans="1:8" ht="16.95" customHeight="1" x14ac:dyDescent="0.3">
      <c r="A59" s="6"/>
      <c r="B59" s="9"/>
      <c r="C59" s="9" t="s">
        <v>60</v>
      </c>
      <c r="D59" s="20">
        <v>326.65142821393999</v>
      </c>
      <c r="E59" s="20">
        <v>13.440995087008</v>
      </c>
      <c r="F59" s="20">
        <v>0</v>
      </c>
      <c r="G59" s="20">
        <v>670.56703808843997</v>
      </c>
      <c r="H59" s="20">
        <v>1010.6594613894</v>
      </c>
    </row>
    <row r="60" spans="1:8" ht="16.95" customHeight="1" x14ac:dyDescent="0.3">
      <c r="A60" s="6"/>
      <c r="B60" s="9"/>
      <c r="C60" s="9" t="s">
        <v>61</v>
      </c>
      <c r="D60" s="20">
        <v>12842.033472117</v>
      </c>
      <c r="E60" s="20">
        <v>528.42170781284995</v>
      </c>
      <c r="F60" s="20">
        <v>3821.8238866894999</v>
      </c>
      <c r="G60" s="20">
        <v>670.56703808843997</v>
      </c>
      <c r="H60" s="20">
        <v>17862.846104708002</v>
      </c>
    </row>
    <row r="61" spans="1:8" ht="16.95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64</v>
      </c>
      <c r="D64" s="20">
        <v>12842.033472117</v>
      </c>
      <c r="E64" s="20">
        <v>528.42170781284995</v>
      </c>
      <c r="F64" s="20">
        <v>3821.8238866894999</v>
      </c>
      <c r="G64" s="20">
        <v>670.56703808843997</v>
      </c>
      <c r="H64" s="20">
        <v>17862.846104708002</v>
      </c>
    </row>
    <row r="65" spans="1:8" ht="153" customHeight="1" x14ac:dyDescent="0.3">
      <c r="A65" s="6"/>
      <c r="B65" s="9"/>
      <c r="C65" s="9" t="s">
        <v>65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66</v>
      </c>
      <c r="C66" s="7" t="s">
        <v>67</v>
      </c>
      <c r="D66" s="20">
        <v>0</v>
      </c>
      <c r="E66" s="20">
        <v>0</v>
      </c>
      <c r="F66" s="20">
        <v>0</v>
      </c>
      <c r="G66" s="20">
        <v>1745.2393231578999</v>
      </c>
      <c r="H66" s="20">
        <v>1745.2393231578999</v>
      </c>
    </row>
    <row r="67" spans="1:8" x14ac:dyDescent="0.3">
      <c r="A67" s="6">
        <v>15</v>
      </c>
      <c r="B67" s="6" t="s">
        <v>80</v>
      </c>
      <c r="C67" s="7" t="s">
        <v>81</v>
      </c>
      <c r="D67" s="20">
        <v>0</v>
      </c>
      <c r="E67" s="20">
        <v>0</v>
      </c>
      <c r="F67" s="20">
        <v>0</v>
      </c>
      <c r="G67" s="20">
        <v>6.5276935099390998E-3</v>
      </c>
      <c r="H67" s="20">
        <v>6.5276935099390998E-3</v>
      </c>
    </row>
    <row r="68" spans="1:8" ht="16.95" customHeight="1" x14ac:dyDescent="0.3">
      <c r="A68" s="6"/>
      <c r="B68" s="9"/>
      <c r="C68" s="9" t="s">
        <v>79</v>
      </c>
      <c r="D68" s="20">
        <v>0</v>
      </c>
      <c r="E68" s="20">
        <v>0</v>
      </c>
      <c r="F68" s="20">
        <v>0</v>
      </c>
      <c r="G68" s="20">
        <v>1745.2458508514001</v>
      </c>
      <c r="H68" s="20">
        <v>1745.2458508514001</v>
      </c>
    </row>
    <row r="69" spans="1:8" ht="16.95" customHeight="1" x14ac:dyDescent="0.3">
      <c r="A69" s="6"/>
      <c r="B69" s="9"/>
      <c r="C69" s="9" t="s">
        <v>78</v>
      </c>
      <c r="D69" s="20">
        <v>12842.033472117</v>
      </c>
      <c r="E69" s="20">
        <v>528.42170781284995</v>
      </c>
      <c r="F69" s="20">
        <v>3821.8238866894999</v>
      </c>
      <c r="G69" s="20">
        <v>2415.8128889397999</v>
      </c>
      <c r="H69" s="20">
        <v>19608.091955559001</v>
      </c>
    </row>
    <row r="70" spans="1:8" ht="16.95" customHeight="1" x14ac:dyDescent="0.3">
      <c r="A70" s="6"/>
      <c r="B70" s="9"/>
      <c r="C70" s="9" t="s">
        <v>77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76</v>
      </c>
      <c r="C71" s="7" t="s">
        <v>75</v>
      </c>
      <c r="D71" s="20">
        <f>D69 * 3%</f>
        <v>385.26100416350999</v>
      </c>
      <c r="E71" s="20">
        <f>E69 * 3%</f>
        <v>15.852651234385498</v>
      </c>
      <c r="F71" s="20">
        <f>F69 * 3%</f>
        <v>114.65471660068499</v>
      </c>
      <c r="G71" s="20">
        <f>G69 * 3%</f>
        <v>72.474386668194001</v>
      </c>
      <c r="H71" s="20">
        <f>SUM(D71:G71)</f>
        <v>588.24275866677453</v>
      </c>
    </row>
    <row r="72" spans="1:8" ht="16.95" customHeight="1" x14ac:dyDescent="0.3">
      <c r="A72" s="6"/>
      <c r="B72" s="9"/>
      <c r="C72" s="9" t="s">
        <v>74</v>
      </c>
      <c r="D72" s="20">
        <f>D71</f>
        <v>385.26100416350999</v>
      </c>
      <c r="E72" s="20">
        <f>E71</f>
        <v>15.852651234385498</v>
      </c>
      <c r="F72" s="20">
        <f>F71</f>
        <v>114.65471660068499</v>
      </c>
      <c r="G72" s="20">
        <f>G71</f>
        <v>72.474386668194001</v>
      </c>
      <c r="H72" s="20">
        <f>SUM(D72:G72)</f>
        <v>588.24275866677453</v>
      </c>
    </row>
    <row r="73" spans="1:8" ht="16.95" customHeight="1" x14ac:dyDescent="0.3">
      <c r="A73" s="6"/>
      <c r="B73" s="9"/>
      <c r="C73" s="9" t="s">
        <v>73</v>
      </c>
      <c r="D73" s="20">
        <f>D72 + D69</f>
        <v>13227.294476280511</v>
      </c>
      <c r="E73" s="20">
        <f>E72 + E69</f>
        <v>544.27435904723541</v>
      </c>
      <c r="F73" s="20">
        <f>F72 + F69</f>
        <v>3936.4786032901848</v>
      </c>
      <c r="G73" s="20">
        <f>G72 + G69</f>
        <v>2488.2872756079937</v>
      </c>
      <c r="H73" s="20">
        <f>SUM(D73:G73)</f>
        <v>20196.334714225923</v>
      </c>
    </row>
    <row r="74" spans="1:8" ht="16.95" customHeight="1" x14ac:dyDescent="0.3">
      <c r="A74" s="6"/>
      <c r="B74" s="9"/>
      <c r="C74" s="9" t="s">
        <v>72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71</v>
      </c>
      <c r="C75" s="7" t="s">
        <v>70</v>
      </c>
      <c r="D75" s="20">
        <f>D73 * 20%</f>
        <v>2645.4588952561026</v>
      </c>
      <c r="E75" s="20">
        <f>E73 * 20%</f>
        <v>108.85487180944709</v>
      </c>
      <c r="F75" s="20">
        <f>F73 * 20%</f>
        <v>787.295720658037</v>
      </c>
      <c r="G75" s="20">
        <f>G73 * 20%</f>
        <v>497.65745512159879</v>
      </c>
      <c r="H75" s="20">
        <f>SUM(D75:G75)</f>
        <v>4039.2669428451854</v>
      </c>
    </row>
    <row r="76" spans="1:8" ht="16.95" customHeight="1" x14ac:dyDescent="0.3">
      <c r="A76" s="6"/>
      <c r="B76" s="9"/>
      <c r="C76" s="9" t="s">
        <v>69</v>
      </c>
      <c r="D76" s="20">
        <f>D75</f>
        <v>2645.4588952561026</v>
      </c>
      <c r="E76" s="20">
        <f>E75</f>
        <v>108.85487180944709</v>
      </c>
      <c r="F76" s="20">
        <f>F75</f>
        <v>787.295720658037</v>
      </c>
      <c r="G76" s="20">
        <f>G75</f>
        <v>497.65745512159879</v>
      </c>
      <c r="H76" s="20">
        <f>SUM(D76:G76)</f>
        <v>4039.2669428451854</v>
      </c>
    </row>
    <row r="77" spans="1:8" ht="16.95" customHeight="1" x14ac:dyDescent="0.3">
      <c r="A77" s="6"/>
      <c r="B77" s="9"/>
      <c r="C77" s="9" t="s">
        <v>68</v>
      </c>
      <c r="D77" s="20">
        <f>D76 + D73</f>
        <v>15872.753371536613</v>
      </c>
      <c r="E77" s="20">
        <f>E76 + E73</f>
        <v>653.12923085668251</v>
      </c>
      <c r="F77" s="20">
        <f>F76 + F73</f>
        <v>4723.7743239482215</v>
      </c>
      <c r="G77" s="20">
        <f>G76 + G73</f>
        <v>2985.9447307295923</v>
      </c>
      <c r="H77" s="20">
        <f>SUM(D77:G77)</f>
        <v>24235.601657071111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3562.5</v>
      </c>
      <c r="E13" s="19">
        <v>311</v>
      </c>
      <c r="F13" s="19">
        <v>0</v>
      </c>
      <c r="G13" s="19">
        <v>0</v>
      </c>
      <c r="H13" s="19">
        <v>3873.5</v>
      </c>
      <c r="J13" s="5"/>
    </row>
    <row r="14" spans="1:14" ht="16.95" customHeight="1" x14ac:dyDescent="0.3">
      <c r="A14" s="6"/>
      <c r="B14" s="9"/>
      <c r="C14" s="9" t="s">
        <v>89</v>
      </c>
      <c r="D14" s="19">
        <v>3562.5</v>
      </c>
      <c r="E14" s="19">
        <v>311</v>
      </c>
      <c r="F14" s="19">
        <v>0</v>
      </c>
      <c r="G14" s="19">
        <v>0</v>
      </c>
      <c r="H14" s="19">
        <v>3873.5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67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67</v>
      </c>
      <c r="D13" s="19">
        <v>0</v>
      </c>
      <c r="E13" s="19">
        <v>0</v>
      </c>
      <c r="F13" s="19">
        <v>0</v>
      </c>
      <c r="G13" s="19">
        <v>444.75</v>
      </c>
      <c r="H13" s="19">
        <v>444.75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444.75</v>
      </c>
      <c r="H14" s="19">
        <v>444.75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52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67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67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7796.8163552542001</v>
      </c>
      <c r="E13" s="19">
        <v>129.55164928267999</v>
      </c>
      <c r="F13" s="19">
        <v>0</v>
      </c>
      <c r="G13" s="19">
        <v>0</v>
      </c>
      <c r="H13" s="19">
        <v>7926.3680045369001</v>
      </c>
      <c r="J13" s="5"/>
    </row>
    <row r="14" spans="1:14" ht="16.95" customHeight="1" x14ac:dyDescent="0.3">
      <c r="A14" s="6"/>
      <c r="B14" s="9"/>
      <c r="C14" s="9" t="s">
        <v>89</v>
      </c>
      <c r="D14" s="19">
        <v>7796.8163552542001</v>
      </c>
      <c r="E14" s="19">
        <v>129.55164928267999</v>
      </c>
      <c r="F14" s="19">
        <v>0</v>
      </c>
      <c r="G14" s="19">
        <v>0</v>
      </c>
      <c r="H14" s="19">
        <v>7926.3680045369001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5" t="s">
        <v>184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52</v>
      </c>
      <c r="D13" s="19">
        <v>0</v>
      </c>
      <c r="E13" s="19">
        <v>0</v>
      </c>
      <c r="F13" s="19">
        <v>0</v>
      </c>
      <c r="G13" s="19">
        <v>91.799488983903004</v>
      </c>
      <c r="H13" s="19">
        <v>91.799488983903004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91.799488983903004</v>
      </c>
      <c r="H14" s="19">
        <v>91.799488983903004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525-02-01</vt:lpstr>
      <vt:lpstr>ОСР 525-12-01</vt:lpstr>
      <vt:lpstr>ОСР 305-02-01</vt:lpstr>
      <vt:lpstr>ОСР 305-09-01</vt:lpstr>
      <vt:lpstr>ОСР 305-12-01</vt:lpstr>
      <vt:lpstr>ОСР 525-02-01(1)</vt:lpstr>
      <vt:lpstr>ОСР 525-09-01</vt:lpstr>
      <vt:lpstr>ОСР 525-12-01(1)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2025-11-18T09:10:01Z</dcterms:modified>
</cp:coreProperties>
</file>